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/>
  <mc:AlternateContent xmlns:mc="http://schemas.openxmlformats.org/markup-compatibility/2006">
    <mc:Choice Requires="x15">
      <x15ac:absPath xmlns:x15ac="http://schemas.microsoft.com/office/spreadsheetml/2010/11/ac" url="C:\Users\PCLAV\Desktop\"/>
    </mc:Choice>
  </mc:AlternateContent>
  <xr:revisionPtr revIDLastSave="0" documentId="13_ncr:1_{5C55E525-6CE3-4242-BF73-0C3994C83A13}" xr6:coauthVersionLast="43" xr6:coauthVersionMax="43" xr10:uidLastSave="{00000000-0000-0000-0000-000000000000}"/>
  <bookViews>
    <workbookView xWindow="-120" yWindow="-120" windowWidth="29040" windowHeight="15840" tabRatio="211" xr2:uid="{00000000-000D-0000-FFFF-FFFF00000000}"/>
  </bookViews>
  <sheets>
    <sheet name="SIMULATORE (PRIVATI)" sheetId="1" r:id="rId1"/>
  </sheets>
  <definedNames>
    <definedName name="_xlnm.Print_Area" localSheetId="0">'SIMULATORE (PRIVATI)'!$A$1:$E$78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29" i="1" l="1"/>
  <c r="C33" i="1" l="1"/>
  <c r="C29" i="1" l="1"/>
  <c r="B29" i="1" l="1"/>
  <c r="A31" i="1"/>
  <c r="B31" i="1" l="1"/>
  <c r="C31" i="1" s="1"/>
  <c r="C36" i="1"/>
  <c r="C68" i="1" s="1"/>
  <c r="C38" i="1"/>
  <c r="C56" i="1" s="1"/>
  <c r="A23" i="1"/>
  <c r="C53" i="1" l="1"/>
  <c r="C23" i="1"/>
  <c r="C42" i="1" s="1"/>
  <c r="C55" i="1"/>
  <c r="C57" i="1" s="1"/>
  <c r="C40" i="1"/>
  <c r="B23" i="1"/>
  <c r="C70" i="1" s="1"/>
  <c r="C45" i="1" l="1"/>
  <c r="C71" i="1"/>
  <c r="C72" i="1" s="1"/>
  <c r="C74" i="1" s="1"/>
  <c r="C76" i="1" s="1"/>
  <c r="C59" i="1"/>
  <c r="C61" i="1" s="1"/>
</calcChain>
</file>

<file path=xl/sharedStrings.xml><?xml version="1.0" encoding="utf-8"?>
<sst xmlns="http://schemas.openxmlformats.org/spreadsheetml/2006/main" count="53" uniqueCount="47">
  <si>
    <t>bolletta in 20 anni</t>
  </si>
  <si>
    <t>con un investimento di:</t>
  </si>
  <si>
    <t>quindi con un investimento netto di:</t>
  </si>
  <si>
    <t xml:space="preserve">In sintesi, in base ai consumi annui: </t>
  </si>
  <si>
    <t>per l'anno in corso (da costo bolletta, senza rincari):</t>
  </si>
  <si>
    <t>incentivazione Statale (detrazione fiscale) mensile media:</t>
  </si>
  <si>
    <t>per i prossimi 10 anni (da costo bolletta, con rincaro medio annuo del 5% composto):</t>
  </si>
  <si>
    <t>incentivazione Statale (detrazione fiscale del 65%):</t>
  </si>
  <si>
    <t>bolletta in 20 anni con ipotesi rincaro medio costo energia</t>
  </si>
  <si>
    <t>costo medio mensile bolletta attuale (risparmio reale del 100%):</t>
  </si>
  <si>
    <t>guadagno netto medio mensile immediato:</t>
  </si>
  <si>
    <r>
      <rPr>
        <b/>
        <u/>
        <sz val="10"/>
        <rFont val="Arial"/>
        <family val="2"/>
      </rPr>
      <t>NB</t>
    </r>
    <r>
      <rPr>
        <b/>
        <sz val="10"/>
        <rFont val="Arial"/>
        <family val="2"/>
      </rPr>
      <t xml:space="preserve">  il costo medio si calcola dividendo il costo della bolletta bimetrale con i KwH fatturati bimestrali</t>
    </r>
  </si>
  <si>
    <t>costo medio KwH bolletta</t>
  </si>
  <si>
    <t>consumo medio annuo (KwH)</t>
  </si>
  <si>
    <t>bolletta media annua</t>
  </si>
  <si>
    <t>ESEMPIO DI RATEIZZAZIONE SENZA AUMENTI (ISTAT) INTERESSI COMPRESI</t>
  </si>
  <si>
    <t xml:space="preserve">Esempio di rateizzazione con aumenti del 5% annuale </t>
  </si>
  <si>
    <t>COSTO BOLLETTA ZERO X 20</t>
  </si>
  <si>
    <t>Mq</t>
  </si>
  <si>
    <t>€</t>
  </si>
  <si>
    <t>COSTO INVESTIMENTO NETTO</t>
  </si>
  <si>
    <t>COSTO MIGLIORAMENTO CLASSE E.</t>
  </si>
  <si>
    <t xml:space="preserve">                                 Voltura a "ilgeoenergia" la tua bolletta </t>
  </si>
  <si>
    <t>LA VOSTRA BOLLETTA PER I PROSSIMI 20 ANNI SAREBBE STATA:</t>
  </si>
  <si>
    <t>VOLTURANDO IL VOSTRO CONTATORE A NOI ANDRETE A GUADAGNARE:</t>
  </si>
  <si>
    <t xml:space="preserve">                       UTILIZZA I TUOI COSTI COME CAPITALE D'INVESTIMENTO </t>
  </si>
  <si>
    <t xml:space="preserve">                                        CALCOLA AUTONOMAMENTE IL TUO GUADAGNO</t>
  </si>
  <si>
    <t>DETRAZIONI FISCALI -65%</t>
  </si>
  <si>
    <t>quota fissa con "ilgeoenergia" mensile (X120 mesi):</t>
  </si>
  <si>
    <t>quota fissa con il "geoenergia" mensile (x120 mesi):</t>
  </si>
  <si>
    <t>LEGENDA:</t>
  </si>
  <si>
    <t>: I TUOI CONSUMI</t>
  </si>
  <si>
    <t xml:space="preserve">: I TUOI COSTI </t>
  </si>
  <si>
    <t xml:space="preserve">       : IL TUO GUADAGNO </t>
  </si>
  <si>
    <t xml:space="preserve">             : IL TUO INVESTIMENTO</t>
  </si>
  <si>
    <r>
      <rPr>
        <b/>
        <u/>
        <sz val="10"/>
        <color rgb="FF00B0F0"/>
        <rFont val="Arial"/>
        <family val="2"/>
      </rPr>
      <t>N.B.</t>
    </r>
    <r>
      <rPr>
        <b/>
        <sz val="10"/>
        <color rgb="FF00B0F0"/>
        <rFont val="Arial"/>
        <family val="2"/>
      </rPr>
      <t xml:space="preserve"> INSERISCI I DATI RICHIESTI SOLO NELLE CASELLE BLU</t>
    </r>
  </si>
  <si>
    <t>consumo medio annuo riscaldamento e acqua sanitaria (kg, litri)</t>
  </si>
  <si>
    <t xml:space="preserve">costo unitario combustibile (kg, litri) </t>
  </si>
  <si>
    <r>
      <rPr>
        <b/>
        <u/>
        <sz val="10"/>
        <rFont val="Arial"/>
        <family val="2"/>
      </rPr>
      <t>NB</t>
    </r>
    <r>
      <rPr>
        <b/>
        <sz val="10"/>
        <rFont val="Arial"/>
        <family val="2"/>
      </rPr>
      <t xml:space="preserve">  il costo unitario si ricava divendendo consumo totale con i litri o kg utilizzati</t>
    </r>
  </si>
  <si>
    <t>totale risparmio mensile:</t>
  </si>
  <si>
    <t>guadagno netto totale in 10 anni senza umenti:</t>
  </si>
  <si>
    <t>guadagno netto totale in 10 anni con aumenti:</t>
  </si>
  <si>
    <t>guadagno netto mensile senza aumenti:</t>
  </si>
  <si>
    <t>VIVI IN CONDOMINIO?</t>
  </si>
  <si>
    <t>VIVI IN CAMPAGNA?</t>
  </si>
  <si>
    <t>Costo miglioramento energetico= 159€</t>
  </si>
  <si>
    <t>Costo miglioramento energetico= 239€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</si>
</sst>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€-410]\ #,##0.00;[Red]\-[$€-410]\ #,##0.00"/>
    <numFmt numFmtId="165" formatCode="[$€-410]\ #,##0;\-[$€-410]\ #,##0"/>
    <numFmt numFmtId="166" formatCode="&quot;€&quot;\ #,##0.00"/>
    <numFmt numFmtId="167" formatCode="#,##0\ [$€-1];[Red]\-#,##0\ [$€-1]"/>
  </numFmts>
  <fonts count="21" x14ac:knownFonts="1"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sz val="10"/>
      <color rgb="FFFF0000"/>
      <name val="Arial"/>
      <family val="2"/>
    </font>
    <font>
      <b/>
      <sz val="13"/>
      <color rgb="FF006600"/>
      <name val="Arial"/>
      <family val="2"/>
    </font>
    <font>
      <b/>
      <sz val="12"/>
      <color rgb="FFFF000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i/>
      <u/>
      <sz val="10"/>
      <name val="Arial"/>
      <family val="2"/>
    </font>
    <font>
      <b/>
      <sz val="10"/>
      <color rgb="FF00B0F0"/>
      <name val="Arial"/>
      <family val="2"/>
    </font>
    <font>
      <b/>
      <u/>
      <sz val="10"/>
      <color rgb="FF00B0F0"/>
      <name val="Arial"/>
      <family val="2"/>
    </font>
    <font>
      <sz val="2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49"/>
      </patternFill>
    </fill>
    <fill>
      <patternFill patternType="solid">
        <fgColor theme="6" tint="0.59999389629810485"/>
        <bgColor indexed="31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43" fontId="0" fillId="0" borderId="0" xfId="1" applyFont="1" applyAlignment="1">
      <alignment horizontal="right"/>
    </xf>
    <xf numFmtId="0" fontId="3" fillId="6" borderId="15" xfId="0" applyFont="1" applyFill="1" applyBorder="1" applyAlignment="1" applyProtection="1">
      <alignment horizontal="right"/>
      <protection locked="0"/>
    </xf>
    <xf numFmtId="1" fontId="3" fillId="6" borderId="11" xfId="0" applyNumberFormat="1" applyFont="1" applyFill="1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right"/>
    </xf>
    <xf numFmtId="0" fontId="3" fillId="3" borderId="0" xfId="0" applyFont="1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2" fillId="0" borderId="0" xfId="0" applyFont="1" applyBorder="1" applyProtection="1"/>
    <xf numFmtId="165" fontId="3" fillId="5" borderId="0" xfId="0" applyNumberFormat="1" applyFont="1" applyFill="1" applyBorder="1" applyAlignment="1" applyProtection="1">
      <alignment horizontal="right"/>
    </xf>
    <xf numFmtId="0" fontId="3" fillId="0" borderId="0" xfId="0" applyFont="1" applyBorder="1" applyAlignment="1" applyProtection="1">
      <alignment horizontal="right"/>
    </xf>
    <xf numFmtId="165" fontId="3" fillId="8" borderId="0" xfId="0" applyNumberFormat="1" applyFont="1" applyFill="1" applyBorder="1" applyAlignment="1" applyProtection="1">
      <alignment horizontal="right"/>
    </xf>
    <xf numFmtId="165" fontId="3" fillId="7" borderId="0" xfId="0" applyNumberFormat="1" applyFont="1" applyFill="1" applyBorder="1" applyAlignment="1" applyProtection="1">
      <alignment horizontal="right"/>
    </xf>
    <xf numFmtId="165" fontId="15" fillId="7" borderId="0" xfId="0" applyNumberFormat="1" applyFont="1" applyFill="1" applyBorder="1" applyAlignment="1" applyProtection="1">
      <alignment horizontal="right"/>
    </xf>
    <xf numFmtId="165" fontId="5" fillId="9" borderId="0" xfId="0" applyNumberFormat="1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>
      <alignment horizontal="left"/>
    </xf>
    <xf numFmtId="0" fontId="3" fillId="0" borderId="7" xfId="0" applyFont="1" applyFill="1" applyBorder="1" applyAlignment="1" applyProtection="1">
      <alignment horizontal="left"/>
    </xf>
    <xf numFmtId="0" fontId="0" fillId="0" borderId="7" xfId="0" applyFill="1" applyBorder="1" applyAlignment="1" applyProtection="1">
      <alignment horizontal="center"/>
    </xf>
    <xf numFmtId="0" fontId="6" fillId="0" borderId="0" xfId="0" applyFont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166" fontId="15" fillId="5" borderId="0" xfId="0" applyNumberFormat="1" applyFont="1" applyFill="1" applyBorder="1" applyAlignment="1" applyProtection="1">
      <alignment horizontal="right"/>
    </xf>
    <xf numFmtId="166" fontId="2" fillId="0" borderId="0" xfId="0" applyNumberFormat="1" applyFont="1" applyFill="1" applyBorder="1" applyAlignment="1" applyProtection="1">
      <alignment horizontal="right"/>
    </xf>
    <xf numFmtId="166" fontId="15" fillId="7" borderId="8" xfId="0" applyNumberFormat="1" applyFont="1" applyFill="1" applyBorder="1" applyAlignment="1" applyProtection="1">
      <alignment horizontal="right"/>
    </xf>
    <xf numFmtId="166" fontId="2" fillId="8" borderId="16" xfId="0" applyNumberFormat="1" applyFont="1" applyFill="1" applyBorder="1" applyAlignment="1" applyProtection="1">
      <alignment horizontal="right"/>
    </xf>
    <xf numFmtId="0" fontId="3" fillId="0" borderId="11" xfId="0" applyFont="1" applyFill="1" applyBorder="1" applyAlignment="1" applyProtection="1">
      <alignment horizontal="left"/>
    </xf>
    <xf numFmtId="0" fontId="0" fillId="0" borderId="12" xfId="0" applyFill="1" applyBorder="1" applyAlignment="1" applyProtection="1">
      <alignment horizontal="center"/>
    </xf>
    <xf numFmtId="166" fontId="2" fillId="8" borderId="13" xfId="0" applyNumberFormat="1" applyFont="1" applyFill="1" applyBorder="1" applyAlignment="1" applyProtection="1">
      <alignment horizontal="right"/>
    </xf>
    <xf numFmtId="166" fontId="2" fillId="8" borderId="0" xfId="0" applyNumberFormat="1" applyFont="1" applyFill="1" applyBorder="1" applyAlignment="1" applyProtection="1">
      <alignment horizontal="right"/>
    </xf>
    <xf numFmtId="0" fontId="16" fillId="9" borderId="0" xfId="0" applyFont="1" applyFill="1" applyBorder="1" applyAlignment="1" applyProtection="1">
      <alignment horizontal="left"/>
    </xf>
    <xf numFmtId="0" fontId="0" fillId="8" borderId="0" xfId="0" applyFill="1" applyBorder="1" applyAlignment="1" applyProtection="1">
      <alignment horizontal="center"/>
    </xf>
    <xf numFmtId="166" fontId="5" fillId="8" borderId="0" xfId="0" applyNumberFormat="1" applyFont="1" applyFill="1" applyBorder="1" applyAlignment="1" applyProtection="1">
      <alignment horizontal="right"/>
    </xf>
    <xf numFmtId="0" fontId="5" fillId="0" borderId="12" xfId="0" applyFont="1" applyFill="1" applyBorder="1" applyAlignment="1" applyProtection="1">
      <alignment horizontal="left"/>
    </xf>
    <xf numFmtId="166" fontId="2" fillId="0" borderId="12" xfId="0" applyNumberFormat="1" applyFont="1" applyFill="1" applyBorder="1" applyAlignment="1" applyProtection="1">
      <alignment horizontal="right"/>
    </xf>
    <xf numFmtId="0" fontId="2" fillId="0" borderId="7" xfId="0" applyFont="1" applyFill="1" applyBorder="1" applyAlignment="1" applyProtection="1">
      <alignment horizontal="left"/>
    </xf>
    <xf numFmtId="0" fontId="0" fillId="0" borderId="0" xfId="0" applyFill="1" applyAlignment="1" applyProtection="1">
      <alignment horizontal="center"/>
    </xf>
    <xf numFmtId="166" fontId="2" fillId="5" borderId="0" xfId="0" applyNumberFormat="1" applyFont="1" applyFill="1" applyBorder="1" applyAlignment="1" applyProtection="1">
      <alignment horizontal="right"/>
    </xf>
    <xf numFmtId="166" fontId="2" fillId="7" borderId="8" xfId="0" applyNumberFormat="1" applyFont="1" applyFill="1" applyBorder="1" applyAlignment="1" applyProtection="1">
      <alignment horizontal="right"/>
    </xf>
    <xf numFmtId="0" fontId="2" fillId="0" borderId="12" xfId="0" applyFont="1" applyFill="1" applyBorder="1" applyAlignment="1" applyProtection="1">
      <alignment horizontal="left"/>
    </xf>
    <xf numFmtId="0" fontId="0" fillId="0" borderId="12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167" fontId="0" fillId="5" borderId="0" xfId="0" applyNumberFormat="1" applyFill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0" fontId="1" fillId="7" borderId="14" xfId="0" applyFont="1" applyFill="1" applyBorder="1" applyAlignment="1" applyProtection="1">
      <alignment horizontal="center" vertical="center" wrapText="1"/>
    </xf>
    <xf numFmtId="165" fontId="2" fillId="7" borderId="15" xfId="0" applyNumberFormat="1" applyFont="1" applyFill="1" applyBorder="1" applyAlignment="1" applyProtection="1">
      <alignment horizontal="right"/>
    </xf>
    <xf numFmtId="165" fontId="12" fillId="5" borderId="15" xfId="0" applyNumberFormat="1" applyFont="1" applyFill="1" applyBorder="1" applyAlignment="1" applyProtection="1">
      <alignment horizontal="right"/>
    </xf>
    <xf numFmtId="9" fontId="2" fillId="8" borderId="15" xfId="2" applyFont="1" applyFill="1" applyBorder="1" applyAlignment="1" applyProtection="1">
      <alignment horizontal="right"/>
    </xf>
    <xf numFmtId="165" fontId="12" fillId="7" borderId="15" xfId="0" applyNumberFormat="1" applyFont="1" applyFill="1" applyBorder="1" applyAlignment="1" applyProtection="1">
      <alignment horizontal="right"/>
    </xf>
    <xf numFmtId="165" fontId="3" fillId="5" borderId="15" xfId="0" applyNumberFormat="1" applyFont="1" applyFill="1" applyBorder="1" applyAlignment="1" applyProtection="1">
      <alignment horizontal="right"/>
    </xf>
    <xf numFmtId="165" fontId="3" fillId="8" borderId="15" xfId="0" applyNumberFormat="1" applyFont="1" applyFill="1" applyBorder="1" applyAlignment="1" applyProtection="1">
      <alignment horizontal="right"/>
    </xf>
    <xf numFmtId="0" fontId="13" fillId="5" borderId="0" xfId="0" applyFont="1" applyFill="1" applyBorder="1" applyAlignment="1" applyProtection="1">
      <alignment horizontal="center"/>
    </xf>
    <xf numFmtId="0" fontId="0" fillId="5" borderId="0" xfId="0" applyFill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 wrapText="1"/>
    </xf>
    <xf numFmtId="0" fontId="4" fillId="4" borderId="0" xfId="0" applyFont="1" applyFill="1" applyBorder="1" applyAlignment="1" applyProtection="1">
      <alignment horizontal="left"/>
    </xf>
    <xf numFmtId="0" fontId="14" fillId="7" borderId="14" xfId="0" applyFont="1" applyFill="1" applyBorder="1" applyAlignment="1" applyProtection="1">
      <alignment horizontal="center" vertical="center" wrapText="1"/>
    </xf>
    <xf numFmtId="165" fontId="2" fillId="4" borderId="9" xfId="0" applyNumberFormat="1" applyFont="1" applyFill="1" applyBorder="1" applyAlignment="1" applyProtection="1">
      <alignment horizontal="right"/>
    </xf>
    <xf numFmtId="165" fontId="2" fillId="4" borderId="17" xfId="0" applyNumberFormat="1" applyFont="1" applyFill="1" applyBorder="1" applyAlignment="1" applyProtection="1">
      <alignment horizontal="right"/>
    </xf>
    <xf numFmtId="165" fontId="2" fillId="4" borderId="0" xfId="0" applyNumberFormat="1" applyFont="1" applyFill="1" applyBorder="1" applyAlignment="1" applyProtection="1">
      <alignment horizontal="right"/>
    </xf>
    <xf numFmtId="0" fontId="1" fillId="6" borderId="6" xfId="0" applyFont="1" applyFill="1" applyBorder="1" applyAlignment="1" applyProtection="1">
      <alignment horizontal="center" vertical="center" wrapText="1"/>
    </xf>
    <xf numFmtId="0" fontId="1" fillId="6" borderId="14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/>
    </xf>
    <xf numFmtId="0" fontId="20" fillId="0" borderId="0" xfId="0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0" fillId="0" borderId="0" xfId="0" applyFont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0" fillId="0" borderId="0" xfId="0" applyFill="1" applyBorder="1" applyAlignment="1" applyProtection="1">
      <alignment horizontal="left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166" fontId="2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2" fillId="0" borderId="7" xfId="0" applyFont="1" applyFill="1" applyBorder="1" applyAlignment="1" applyProtection="1">
      <alignment horizontal="left"/>
      <protection locked="0"/>
    </xf>
    <xf numFmtId="0" fontId="0" fillId="0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3" xfId="0" applyFont="1" applyFill="1" applyBorder="1" applyAlignment="1" applyProtection="1">
      <alignment horizontal="center"/>
      <protection locked="0"/>
    </xf>
    <xf numFmtId="0" fontId="3" fillId="0" borderId="3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165" fontId="2" fillId="0" borderId="0" xfId="0" applyNumberFormat="1" applyFont="1" applyFill="1" applyBorder="1" applyAlignment="1" applyProtection="1">
      <alignment horizontal="right"/>
      <protection locked="0"/>
    </xf>
    <xf numFmtId="165" fontId="0" fillId="0" borderId="3" xfId="0" applyNumberFormat="1" applyBorder="1" applyAlignment="1" applyProtection="1">
      <alignment horizontal="right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right"/>
      <protection locked="0"/>
    </xf>
    <xf numFmtId="0" fontId="0" fillId="6" borderId="0" xfId="0" applyNumberFormat="1" applyFill="1" applyBorder="1" applyAlignment="1" applyProtection="1">
      <alignment horizontal="center"/>
      <protection locked="0"/>
    </xf>
    <xf numFmtId="0" fontId="0" fillId="6" borderId="0" xfId="0" applyFill="1" applyBorder="1" applyAlignment="1" applyProtection="1">
      <alignment horizontal="center"/>
      <protection locked="0"/>
    </xf>
    <xf numFmtId="43" fontId="0" fillId="0" borderId="0" xfId="1" applyFont="1" applyFill="1" applyBorder="1" applyAlignment="1" applyProtection="1">
      <alignment horizontal="center"/>
      <protection locked="0"/>
    </xf>
    <xf numFmtId="165" fontId="3" fillId="0" borderId="0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165" fontId="9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horizontal="right"/>
      <protection locked="0"/>
    </xf>
    <xf numFmtId="165" fontId="5" fillId="0" borderId="0" xfId="0" applyNumberFormat="1" applyFont="1" applyFill="1" applyBorder="1" applyAlignment="1" applyProtection="1">
      <alignment horizontal="right"/>
      <protection locked="0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8" xfId="0" applyFill="1" applyBorder="1" applyAlignment="1" applyProtection="1">
      <alignment horizontal="center"/>
      <protection locked="0"/>
    </xf>
    <xf numFmtId="0" fontId="0" fillId="0" borderId="10" xfId="0" applyFill="1" applyBorder="1" applyAlignment="1" applyProtection="1">
      <alignment horizontal="center"/>
      <protection locked="0"/>
    </xf>
    <xf numFmtId="166" fontId="2" fillId="0" borderId="10" xfId="0" applyNumberFormat="1" applyFont="1" applyFill="1" applyBorder="1" applyAlignment="1" applyProtection="1">
      <alignment horizontal="right"/>
      <protection locked="0"/>
    </xf>
    <xf numFmtId="166" fontId="2" fillId="0" borderId="13" xfId="0" applyNumberFormat="1" applyFont="1" applyFill="1" applyBorder="1" applyAlignment="1" applyProtection="1">
      <alignment horizontal="right"/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3" fillId="0" borderId="6" xfId="0" applyFont="1" applyFill="1" applyBorder="1" applyAlignment="1" applyProtection="1">
      <alignment horizontal="left"/>
    </xf>
    <xf numFmtId="0" fontId="3" fillId="0" borderId="7" xfId="0" applyFont="1" applyFill="1" applyBorder="1" applyAlignment="1" applyProtection="1">
      <alignment horizontal="left"/>
    </xf>
    <xf numFmtId="0" fontId="3" fillId="0" borderId="11" xfId="0" applyFont="1" applyFill="1" applyBorder="1" applyAlignment="1" applyProtection="1">
      <alignment horizontal="left"/>
    </xf>
    <xf numFmtId="0" fontId="3" fillId="0" borderId="12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/>
    </xf>
    <xf numFmtId="0" fontId="5" fillId="9" borderId="0" xfId="0" applyFont="1" applyFill="1" applyBorder="1" applyAlignment="1" applyProtection="1">
      <alignment horizontal="left"/>
    </xf>
    <xf numFmtId="0" fontId="3" fillId="0" borderId="9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left"/>
    </xf>
    <xf numFmtId="0" fontId="8" fillId="0" borderId="0" xfId="0" applyFont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left"/>
    </xf>
    <xf numFmtId="0" fontId="1" fillId="9" borderId="0" xfId="0" applyFont="1" applyFill="1" applyBorder="1" applyAlignment="1" applyProtection="1">
      <alignment horizontal="left"/>
    </xf>
    <xf numFmtId="0" fontId="14" fillId="7" borderId="0" xfId="0" applyFont="1" applyFill="1" applyBorder="1" applyAlignment="1" applyProtection="1">
      <alignment horizontal="left"/>
    </xf>
    <xf numFmtId="0" fontId="2" fillId="10" borderId="0" xfId="0" applyFont="1" applyFill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3" fillId="3" borderId="0" xfId="0" applyFont="1" applyFill="1" applyBorder="1" applyAlignment="1" applyProtection="1">
      <alignment horizontal="left"/>
    </xf>
    <xf numFmtId="0" fontId="18" fillId="0" borderId="12" xfId="0" applyFont="1" applyFill="1" applyBorder="1" applyAlignment="1" applyProtection="1">
      <alignment horizontal="left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E0021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83C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FF"/>
      <color rgb="FF008000"/>
      <color rgb="FFFFFF99"/>
      <color rgb="FFCCFFFF"/>
      <color rgb="FFFFFFCC"/>
      <color rgb="FF99FF99"/>
      <color rgb="FF66CCFF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84668</xdr:colOff>
      <xdr:row>18</xdr:row>
      <xdr:rowOff>626533</xdr:rowOff>
    </xdr:from>
    <xdr:to>
      <xdr:col>2</xdr:col>
      <xdr:colOff>541867</xdr:colOff>
      <xdr:row>19</xdr:row>
      <xdr:rowOff>186267</xdr:rowOff>
    </xdr:to>
    <xdr:cxnSp macro="">
      <xdr:nvCxnSpPr>
        <xdr:cNvPr id="3" name="Connettore 2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 bwMode="auto">
        <a:xfrm flipH="1">
          <a:off x="5156201" y="3090333"/>
          <a:ext cx="457199" cy="245534"/>
        </a:xfrm>
        <a:prstGeom prst="straightConnector1">
          <a:avLst/>
        </a:prstGeom>
        <a:solidFill>
          <a:srgbClr val="090000"/>
        </a:solidFill>
        <a:ln w="19050" cap="flat" cmpd="sng" algn="ctr">
          <a:solidFill>
            <a:srgbClr val="00B05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0</xdr:col>
      <xdr:colOff>1100666</xdr:colOff>
      <xdr:row>1</xdr:row>
      <xdr:rowOff>32657</xdr:rowOff>
    </xdr:from>
    <xdr:to>
      <xdr:col>2</xdr:col>
      <xdr:colOff>1291167</xdr:colOff>
      <xdr:row>2</xdr:row>
      <xdr:rowOff>64407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C29C01C4-78A6-443B-92A9-D4860F20F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9637" y="195943"/>
          <a:ext cx="4773387" cy="1076778"/>
        </a:xfrm>
        <a:prstGeom prst="rect">
          <a:avLst/>
        </a:prstGeom>
      </xdr:spPr>
    </xdr:pic>
    <xdr:clientData/>
  </xdr:twoCellAnchor>
  <xdr:twoCellAnchor>
    <xdr:from>
      <xdr:col>2</xdr:col>
      <xdr:colOff>84668</xdr:colOff>
      <xdr:row>24</xdr:row>
      <xdr:rowOff>626533</xdr:rowOff>
    </xdr:from>
    <xdr:to>
      <xdr:col>2</xdr:col>
      <xdr:colOff>541867</xdr:colOff>
      <xdr:row>25</xdr:row>
      <xdr:rowOff>186267</xdr:rowOff>
    </xdr:to>
    <xdr:cxnSp macro="">
      <xdr:nvCxnSpPr>
        <xdr:cNvPr id="7" name="Connettore 2 6">
          <a:extLst>
            <a:ext uri="{FF2B5EF4-FFF2-40B4-BE49-F238E27FC236}">
              <a16:creationId xmlns:a16="http://schemas.microsoft.com/office/drawing/2014/main" id="{C8CDBBEC-E8D7-4DCC-9612-F48861E4C35D}"/>
            </a:ext>
          </a:extLst>
        </xdr:cNvPr>
        <xdr:cNvCxnSpPr/>
      </xdr:nvCxnSpPr>
      <xdr:spPr bwMode="auto">
        <a:xfrm flipH="1">
          <a:off x="5005918" y="3092450"/>
          <a:ext cx="457199" cy="247650"/>
        </a:xfrm>
        <a:prstGeom prst="straightConnector1">
          <a:avLst/>
        </a:prstGeom>
        <a:solidFill>
          <a:srgbClr val="090000"/>
        </a:solidFill>
        <a:ln w="19050" cap="flat" cmpd="sng" algn="ctr">
          <a:solidFill>
            <a:srgbClr val="00B05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21166</xdr:colOff>
      <xdr:row>6</xdr:row>
      <xdr:rowOff>21165</xdr:rowOff>
    </xdr:from>
    <xdr:to>
      <xdr:col>2</xdr:col>
      <xdr:colOff>433917</xdr:colOff>
      <xdr:row>7</xdr:row>
      <xdr:rowOff>10582</xdr:rowOff>
    </xdr:to>
    <xdr:sp macro="" textlink="">
      <xdr:nvSpPr>
        <xdr:cNvPr id="8" name="Rettangolo 7">
          <a:extLst>
            <a:ext uri="{FF2B5EF4-FFF2-40B4-BE49-F238E27FC236}">
              <a16:creationId xmlns:a16="http://schemas.microsoft.com/office/drawing/2014/main" id="{5160C110-F1A3-4636-AA35-69B7CD0CD552}"/>
            </a:ext>
          </a:extLst>
        </xdr:cNvPr>
        <xdr:cNvSpPr/>
      </xdr:nvSpPr>
      <xdr:spPr bwMode="auto">
        <a:xfrm>
          <a:off x="4942416" y="1852082"/>
          <a:ext cx="412751" cy="148167"/>
        </a:xfrm>
        <a:prstGeom prst="rect">
          <a:avLst/>
        </a:prstGeom>
        <a:solidFill>
          <a:srgbClr val="FF0000"/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10583</xdr:colOff>
      <xdr:row>8</xdr:row>
      <xdr:rowOff>0</xdr:rowOff>
    </xdr:from>
    <xdr:to>
      <xdr:col>2</xdr:col>
      <xdr:colOff>423333</xdr:colOff>
      <xdr:row>8</xdr:row>
      <xdr:rowOff>158749</xdr:rowOff>
    </xdr:to>
    <xdr:sp macro="" textlink="">
      <xdr:nvSpPr>
        <xdr:cNvPr id="9" name="Rettangolo 8">
          <a:extLst>
            <a:ext uri="{FF2B5EF4-FFF2-40B4-BE49-F238E27FC236}">
              <a16:creationId xmlns:a16="http://schemas.microsoft.com/office/drawing/2014/main" id="{23F1DAE3-23E6-4E95-BC9A-29FAC08FE1B7}"/>
            </a:ext>
          </a:extLst>
        </xdr:cNvPr>
        <xdr:cNvSpPr/>
      </xdr:nvSpPr>
      <xdr:spPr bwMode="auto">
        <a:xfrm>
          <a:off x="4931833" y="2148417"/>
          <a:ext cx="412750" cy="158749"/>
        </a:xfrm>
        <a:prstGeom prst="rect">
          <a:avLst/>
        </a:prstGeom>
        <a:solidFill>
          <a:srgbClr val="92D050"/>
        </a:solidFill>
        <a:ln w="9525" cap="flat" cmpd="sng" algn="ctr">
          <a:solidFill>
            <a:srgbClr val="92D05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10584</xdr:colOff>
      <xdr:row>10</xdr:row>
      <xdr:rowOff>10584</xdr:rowOff>
    </xdr:from>
    <xdr:to>
      <xdr:col>2</xdr:col>
      <xdr:colOff>423333</xdr:colOff>
      <xdr:row>11</xdr:row>
      <xdr:rowOff>0</xdr:rowOff>
    </xdr:to>
    <xdr:sp macro="" textlink="">
      <xdr:nvSpPr>
        <xdr:cNvPr id="10" name="Rettangolo 9">
          <a:extLst>
            <a:ext uri="{FF2B5EF4-FFF2-40B4-BE49-F238E27FC236}">
              <a16:creationId xmlns:a16="http://schemas.microsoft.com/office/drawing/2014/main" id="{9F66D44F-BC75-4CF1-A7E3-92063DA76322}"/>
            </a:ext>
          </a:extLst>
        </xdr:cNvPr>
        <xdr:cNvSpPr/>
      </xdr:nvSpPr>
      <xdr:spPr bwMode="auto">
        <a:xfrm>
          <a:off x="4931834" y="2476501"/>
          <a:ext cx="412749" cy="148166"/>
        </a:xfrm>
        <a:prstGeom prst="rect">
          <a:avLst/>
        </a:prstGeom>
        <a:solidFill>
          <a:srgbClr val="FFFF00"/>
        </a:solidFill>
        <a:ln w="9525" cap="flat" cmpd="sng" algn="ctr">
          <a:solidFill>
            <a:srgbClr val="FFFF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10585</xdr:colOff>
      <xdr:row>4</xdr:row>
      <xdr:rowOff>0</xdr:rowOff>
    </xdr:from>
    <xdr:to>
      <xdr:col>2</xdr:col>
      <xdr:colOff>444500</xdr:colOff>
      <xdr:row>4</xdr:row>
      <xdr:rowOff>148166</xdr:rowOff>
    </xdr:to>
    <xdr:sp macro="" textlink="">
      <xdr:nvSpPr>
        <xdr:cNvPr id="14" name="Rettangolo 13">
          <a:extLst>
            <a:ext uri="{FF2B5EF4-FFF2-40B4-BE49-F238E27FC236}">
              <a16:creationId xmlns:a16="http://schemas.microsoft.com/office/drawing/2014/main" id="{6A5800D7-1B82-46C9-BD86-8ED38A7AFBD0}"/>
            </a:ext>
          </a:extLst>
        </xdr:cNvPr>
        <xdr:cNvSpPr/>
      </xdr:nvSpPr>
      <xdr:spPr bwMode="auto">
        <a:xfrm>
          <a:off x="4931835" y="1513417"/>
          <a:ext cx="433915" cy="148166"/>
        </a:xfrm>
        <a:prstGeom prst="rect">
          <a:avLst/>
        </a:prstGeom>
        <a:solidFill>
          <a:srgbClr val="00B0F0"/>
        </a:solidFill>
        <a:ln w="9525" cap="flat" cmpd="sng" algn="ctr">
          <a:solidFill>
            <a:srgbClr val="00B0F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8"/>
  <sheetViews>
    <sheetView tabSelected="1" view="pageBreakPreview" zoomScale="50" zoomScaleNormal="70" zoomScaleSheetLayoutView="50" workbookViewId="0">
      <pane xSplit="1" ySplit="4" topLeftCell="B5" activePane="bottomRight" state="frozen"/>
      <selection pane="topRight" activeCell="C1" sqref="C1"/>
      <selection pane="bottomLeft" activeCell="A5" sqref="A5"/>
      <selection pane="bottomRight" activeCell="B5" sqref="A1:XFD1048576"/>
    </sheetView>
  </sheetViews>
  <sheetFormatPr defaultColWidth="11.5703125" defaultRowHeight="23.25" customHeight="1" x14ac:dyDescent="0.2"/>
  <cols>
    <col min="1" max="1" width="31.28515625" style="1" customWidth="1"/>
    <col min="2" max="2" width="35.5703125" style="1" customWidth="1"/>
    <col min="3" max="3" width="31" style="1" customWidth="1"/>
    <col min="4" max="4" width="12" style="5" customWidth="1"/>
    <col min="5" max="5" width="4.140625" style="1" customWidth="1"/>
    <col min="6" max="6" width="11.5703125" style="1"/>
    <col min="7" max="7" width="26.42578125" style="1" customWidth="1"/>
    <col min="8" max="16384" width="11.5703125" style="1"/>
  </cols>
  <sheetData>
    <row r="1" spans="1:5" ht="12.75" customHeight="1" x14ac:dyDescent="0.2">
      <c r="A1" s="68"/>
      <c r="B1" s="68"/>
      <c r="C1" s="68"/>
      <c r="D1" s="86"/>
      <c r="E1" s="87"/>
    </row>
    <row r="2" spans="1:5" ht="82.15" customHeight="1" x14ac:dyDescent="0.2">
      <c r="A2" s="15"/>
      <c r="B2" s="15"/>
      <c r="C2" s="15"/>
      <c r="D2" s="77"/>
      <c r="E2" s="88"/>
    </row>
    <row r="3" spans="1:5" ht="12.75" customHeight="1" x14ac:dyDescent="0.2">
      <c r="A3" s="15"/>
      <c r="B3" s="15"/>
      <c r="C3" s="15"/>
      <c r="D3" s="77"/>
      <c r="E3" s="88"/>
    </row>
    <row r="4" spans="1:5" ht="12.75" customHeight="1" x14ac:dyDescent="0.35">
      <c r="A4" s="69"/>
      <c r="B4" s="15"/>
      <c r="C4" s="70" t="s">
        <v>30</v>
      </c>
      <c r="D4" s="77"/>
      <c r="E4" s="88"/>
    </row>
    <row r="5" spans="1:5" ht="12.75" customHeight="1" x14ac:dyDescent="0.2">
      <c r="A5" s="71" t="s">
        <v>43</v>
      </c>
      <c r="B5" s="15"/>
      <c r="C5" s="15" t="s">
        <v>31</v>
      </c>
      <c r="D5" s="77"/>
      <c r="E5" s="88"/>
    </row>
    <row r="6" spans="1:5" ht="12.75" customHeight="1" x14ac:dyDescent="0.2">
      <c r="A6" s="124" t="s">
        <v>45</v>
      </c>
      <c r="B6" s="124"/>
      <c r="C6" s="15"/>
      <c r="D6" s="77"/>
      <c r="E6" s="88"/>
    </row>
    <row r="7" spans="1:5" ht="12.75" customHeight="1" x14ac:dyDescent="0.2">
      <c r="A7" s="15"/>
      <c r="B7" s="15"/>
      <c r="C7" s="15" t="s">
        <v>32</v>
      </c>
      <c r="D7" s="77"/>
      <c r="E7" s="88"/>
    </row>
    <row r="8" spans="1:5" ht="12.75" customHeight="1" x14ac:dyDescent="0.2">
      <c r="A8" s="71" t="s">
        <v>44</v>
      </c>
      <c r="B8" s="15"/>
      <c r="C8" s="15"/>
      <c r="D8" s="77"/>
      <c r="E8" s="88"/>
    </row>
    <row r="9" spans="1:5" ht="12.75" customHeight="1" x14ac:dyDescent="0.2">
      <c r="A9" s="124" t="s">
        <v>46</v>
      </c>
      <c r="B9" s="124"/>
      <c r="C9" s="72" t="s">
        <v>33</v>
      </c>
      <c r="D9" s="77"/>
      <c r="E9" s="88"/>
    </row>
    <row r="10" spans="1:5" ht="12.75" customHeight="1" x14ac:dyDescent="0.2">
      <c r="A10" s="15"/>
      <c r="B10" s="15"/>
      <c r="C10" s="15"/>
      <c r="D10" s="77"/>
      <c r="E10" s="88"/>
    </row>
    <row r="11" spans="1:5" ht="12.75" customHeight="1" x14ac:dyDescent="0.2">
      <c r="A11" s="15"/>
      <c r="B11" s="15"/>
      <c r="C11" s="15" t="s">
        <v>34</v>
      </c>
      <c r="D11" s="77"/>
      <c r="E11" s="88"/>
    </row>
    <row r="12" spans="1:5" ht="12.75" customHeight="1" x14ac:dyDescent="0.2">
      <c r="A12" s="15"/>
      <c r="B12" s="15"/>
      <c r="C12" s="15"/>
      <c r="D12" s="77"/>
      <c r="E12" s="88"/>
    </row>
    <row r="13" spans="1:5" ht="12.75" customHeight="1" x14ac:dyDescent="0.2">
      <c r="A13" s="15"/>
      <c r="B13" s="15"/>
      <c r="C13" s="15"/>
      <c r="D13" s="77"/>
      <c r="E13" s="88"/>
    </row>
    <row r="14" spans="1:5" s="4" customFormat="1" ht="17.649999999999999" customHeight="1" x14ac:dyDescent="0.25">
      <c r="A14" s="125" t="s">
        <v>25</v>
      </c>
      <c r="B14" s="125"/>
      <c r="C14" s="125"/>
      <c r="D14" s="85"/>
      <c r="E14" s="89"/>
    </row>
    <row r="15" spans="1:5" s="4" customFormat="1" ht="17.649999999999999" customHeight="1" x14ac:dyDescent="0.25">
      <c r="A15" s="125" t="s">
        <v>22</v>
      </c>
      <c r="B15" s="125"/>
      <c r="C15" s="125"/>
      <c r="D15" s="85"/>
      <c r="E15" s="89"/>
    </row>
    <row r="16" spans="1:5" s="4" customFormat="1" ht="17.649999999999999" customHeight="1" x14ac:dyDescent="0.25">
      <c r="A16" s="129" t="s">
        <v>26</v>
      </c>
      <c r="B16" s="129"/>
      <c r="C16" s="129"/>
      <c r="D16" s="85"/>
      <c r="E16" s="89"/>
    </row>
    <row r="17" spans="1:8" s="9" customFormat="1" ht="17.649999999999999" customHeight="1" x14ac:dyDescent="0.2">
      <c r="A17" s="24"/>
      <c r="B17" s="73"/>
      <c r="C17" s="73"/>
      <c r="D17" s="85"/>
      <c r="E17" s="90"/>
    </row>
    <row r="18" spans="1:8" s="4" customFormat="1" ht="17.649999999999999" customHeight="1" x14ac:dyDescent="0.2">
      <c r="A18" s="132" t="s">
        <v>35</v>
      </c>
      <c r="B18" s="132"/>
      <c r="C18" s="74"/>
      <c r="D18" s="85"/>
      <c r="E18" s="89"/>
    </row>
    <row r="19" spans="1:8" ht="54" customHeight="1" x14ac:dyDescent="0.2">
      <c r="A19" s="66" t="s">
        <v>13</v>
      </c>
      <c r="B19" s="67" t="s">
        <v>12</v>
      </c>
      <c r="C19" s="60" t="s">
        <v>11</v>
      </c>
      <c r="D19" s="77"/>
      <c r="E19" s="88"/>
    </row>
    <row r="20" spans="1:8" s="5" customFormat="1" ht="27" customHeight="1" x14ac:dyDescent="0.2">
      <c r="A20" s="12">
        <v>1000</v>
      </c>
      <c r="B20" s="11">
        <v>0.18</v>
      </c>
      <c r="C20" s="84"/>
      <c r="D20" s="84"/>
      <c r="E20" s="91"/>
    </row>
    <row r="21" spans="1:8" ht="16.5" customHeight="1" x14ac:dyDescent="0.3">
      <c r="A21" s="61"/>
      <c r="B21" s="15"/>
      <c r="C21" s="15"/>
      <c r="D21" s="77"/>
      <c r="E21" s="82"/>
    </row>
    <row r="22" spans="1:8" s="6" customFormat="1" ht="46.5" customHeight="1" x14ac:dyDescent="0.2">
      <c r="A22" s="62" t="s">
        <v>14</v>
      </c>
      <c r="B22" s="51" t="s">
        <v>0</v>
      </c>
      <c r="C22" s="51" t="s">
        <v>8</v>
      </c>
      <c r="D22" s="92"/>
      <c r="E22" s="88"/>
      <c r="F22" s="1"/>
      <c r="H22" s="8"/>
    </row>
    <row r="23" spans="1:8" s="2" customFormat="1" ht="24.75" customHeight="1" x14ac:dyDescent="0.25">
      <c r="A23" s="52">
        <f>B20*A20</f>
        <v>180</v>
      </c>
      <c r="B23" s="52">
        <f>(A23*20)</f>
        <v>3600</v>
      </c>
      <c r="C23" s="52">
        <f>(A23*34.4)</f>
        <v>6192</v>
      </c>
      <c r="D23" s="93"/>
      <c r="E23" s="94"/>
      <c r="H23" s="3"/>
    </row>
    <row r="24" spans="1:8" s="2" customFormat="1" ht="24.75" customHeight="1" x14ac:dyDescent="0.25">
      <c r="A24" s="63"/>
      <c r="B24" s="64"/>
      <c r="C24" s="65"/>
      <c r="D24" s="93"/>
      <c r="E24" s="94"/>
      <c r="H24" s="3"/>
    </row>
    <row r="25" spans="1:8" ht="54" customHeight="1" x14ac:dyDescent="0.2">
      <c r="A25" s="66" t="s">
        <v>36</v>
      </c>
      <c r="B25" s="67" t="s">
        <v>37</v>
      </c>
      <c r="C25" s="60" t="s">
        <v>38</v>
      </c>
      <c r="D25" s="77"/>
      <c r="E25" s="88"/>
    </row>
    <row r="26" spans="1:8" s="5" customFormat="1" ht="27" customHeight="1" x14ac:dyDescent="0.2">
      <c r="A26" s="12">
        <v>20000</v>
      </c>
      <c r="B26" s="11">
        <v>0.33</v>
      </c>
      <c r="C26" s="83"/>
      <c r="D26" s="84"/>
      <c r="E26" s="91"/>
    </row>
    <row r="27" spans="1:8" ht="16.5" customHeight="1" x14ac:dyDescent="0.3">
      <c r="A27" s="50"/>
      <c r="B27" s="76"/>
      <c r="C27" s="15"/>
      <c r="D27" s="77"/>
      <c r="E27" s="88"/>
    </row>
    <row r="28" spans="1:8" s="6" customFormat="1" ht="46.5" customHeight="1" x14ac:dyDescent="0.2">
      <c r="A28" s="51" t="s">
        <v>14</v>
      </c>
      <c r="B28" s="51" t="s">
        <v>0</v>
      </c>
      <c r="C28" s="51" t="s">
        <v>8</v>
      </c>
      <c r="D28" s="92"/>
      <c r="E28" s="95"/>
      <c r="F28" s="7"/>
      <c r="H28" s="8"/>
    </row>
    <row r="29" spans="1:8" s="2" customFormat="1" ht="24.75" customHeight="1" x14ac:dyDescent="0.25">
      <c r="A29" s="52">
        <f>A26*B26</f>
        <v>6600</v>
      </c>
      <c r="B29" s="52">
        <f>(A29*20)</f>
        <v>132000</v>
      </c>
      <c r="C29" s="52">
        <f>(A29*34.4)</f>
        <v>227040</v>
      </c>
      <c r="D29" s="93"/>
      <c r="E29" s="94"/>
      <c r="G29" s="10"/>
      <c r="H29" s="3"/>
    </row>
    <row r="30" spans="1:8" s="2" customFormat="1" ht="24.75" customHeight="1" x14ac:dyDescent="0.25">
      <c r="A30" s="53" t="s">
        <v>17</v>
      </c>
      <c r="B30" s="54" t="s">
        <v>27</v>
      </c>
      <c r="C30" s="55" t="s">
        <v>20</v>
      </c>
      <c r="D30" s="93"/>
      <c r="E30" s="94"/>
      <c r="G30" s="10"/>
      <c r="H30" s="3"/>
    </row>
    <row r="31" spans="1:8" s="2" customFormat="1" ht="23.25" customHeight="1" x14ac:dyDescent="0.25">
      <c r="A31" s="56">
        <f>(A20*3)</f>
        <v>3000</v>
      </c>
      <c r="B31" s="57">
        <f>(A31*0.65)</f>
        <v>1950</v>
      </c>
      <c r="C31" s="52">
        <f>(A31-B31)</f>
        <v>1050</v>
      </c>
      <c r="D31" s="93"/>
      <c r="E31" s="96"/>
    </row>
    <row r="32" spans="1:8" ht="12.75" customHeight="1" x14ac:dyDescent="0.2">
      <c r="A32" s="58" t="s">
        <v>21</v>
      </c>
      <c r="B32" s="59" t="s">
        <v>18</v>
      </c>
      <c r="C32" s="59" t="s">
        <v>19</v>
      </c>
      <c r="D32" s="77"/>
      <c r="E32" s="88"/>
    </row>
    <row r="33" spans="1:5" ht="12.75" customHeight="1" x14ac:dyDescent="0.2">
      <c r="A33" s="97">
        <v>159</v>
      </c>
      <c r="B33" s="98">
        <v>100</v>
      </c>
      <c r="C33" s="49">
        <f>(A33)*(B33)</f>
        <v>15900</v>
      </c>
      <c r="D33" s="99"/>
      <c r="E33" s="88"/>
    </row>
    <row r="34" spans="1:5" ht="19.149999999999999" customHeight="1" x14ac:dyDescent="0.2">
      <c r="A34" s="131" t="s">
        <v>3</v>
      </c>
      <c r="B34" s="131"/>
      <c r="C34" s="14"/>
      <c r="D34" s="84"/>
      <c r="E34" s="88"/>
    </row>
    <row r="35" spans="1:5" ht="12.75" customHeight="1" x14ac:dyDescent="0.2">
      <c r="A35" s="15"/>
      <c r="B35" s="15"/>
      <c r="C35" s="15"/>
      <c r="D35" s="77"/>
      <c r="E35" s="88"/>
    </row>
    <row r="36" spans="1:5" ht="16.899999999999999" customHeight="1" x14ac:dyDescent="0.25">
      <c r="A36" s="17" t="s">
        <v>1</v>
      </c>
      <c r="B36" s="15"/>
      <c r="C36" s="18">
        <f>A31+C33</f>
        <v>18900</v>
      </c>
      <c r="D36" s="100"/>
      <c r="E36" s="88"/>
    </row>
    <row r="37" spans="1:5" ht="12.75" customHeight="1" x14ac:dyDescent="0.2">
      <c r="A37" s="15"/>
      <c r="B37" s="15"/>
      <c r="C37" s="19"/>
      <c r="D37" s="101"/>
      <c r="E37" s="88"/>
    </row>
    <row r="38" spans="1:5" ht="15.2" customHeight="1" x14ac:dyDescent="0.25">
      <c r="A38" s="130" t="s">
        <v>7</v>
      </c>
      <c r="B38" s="130"/>
      <c r="C38" s="20">
        <f>(A31+C33)*0.65</f>
        <v>12285</v>
      </c>
      <c r="D38" s="100"/>
      <c r="E38" s="88"/>
    </row>
    <row r="39" spans="1:5" ht="12.75" customHeight="1" x14ac:dyDescent="0.2">
      <c r="A39" s="15"/>
      <c r="B39" s="15"/>
      <c r="C39" s="19"/>
      <c r="D39" s="101"/>
      <c r="E39" s="88"/>
    </row>
    <row r="40" spans="1:5" ht="19.149999999999999" customHeight="1" x14ac:dyDescent="0.25">
      <c r="A40" s="130" t="s">
        <v>2</v>
      </c>
      <c r="B40" s="130"/>
      <c r="C40" s="21">
        <f>C36-C38</f>
        <v>6615</v>
      </c>
      <c r="D40" s="100"/>
      <c r="E40" s="88"/>
    </row>
    <row r="41" spans="1:5" ht="12.75" customHeight="1" x14ac:dyDescent="0.2">
      <c r="A41" s="15"/>
      <c r="B41" s="15"/>
      <c r="C41" s="19"/>
      <c r="D41" s="101"/>
      <c r="E41" s="88"/>
    </row>
    <row r="42" spans="1:5" ht="18.600000000000001" customHeight="1" x14ac:dyDescent="0.25">
      <c r="A42" s="128" t="s">
        <v>23</v>
      </c>
      <c r="B42" s="128"/>
      <c r="C42" s="22">
        <f>C23+C29</f>
        <v>233232</v>
      </c>
      <c r="D42" s="102"/>
      <c r="E42" s="88"/>
    </row>
    <row r="43" spans="1:5" ht="12.75" customHeight="1" x14ac:dyDescent="0.2">
      <c r="A43" s="15"/>
      <c r="B43" s="15"/>
      <c r="C43" s="13"/>
      <c r="D43" s="103"/>
      <c r="E43" s="88"/>
    </row>
    <row r="44" spans="1:5" ht="12.75" customHeight="1" x14ac:dyDescent="0.2">
      <c r="A44" s="15"/>
      <c r="B44" s="15"/>
      <c r="C44" s="13"/>
      <c r="D44" s="103"/>
      <c r="E44" s="88"/>
    </row>
    <row r="45" spans="1:5" ht="18.399999999999999" customHeight="1" x14ac:dyDescent="0.25">
      <c r="A45" s="127" t="s">
        <v>24</v>
      </c>
      <c r="B45" s="127"/>
      <c r="C45" s="23">
        <f>C42-C40</f>
        <v>226617</v>
      </c>
      <c r="D45" s="104"/>
      <c r="E45" s="88"/>
    </row>
    <row r="46" spans="1:5" ht="20.45" customHeight="1" x14ac:dyDescent="0.2">
      <c r="A46" s="15"/>
      <c r="B46" s="15"/>
      <c r="C46" s="15"/>
      <c r="D46" s="77"/>
      <c r="E46" s="88"/>
    </row>
    <row r="47" spans="1:5" ht="19.149999999999999" customHeight="1" x14ac:dyDescent="0.2">
      <c r="A47" s="15"/>
      <c r="B47" s="15"/>
      <c r="C47" s="15"/>
      <c r="D47" s="77"/>
      <c r="E47" s="88"/>
    </row>
    <row r="48" spans="1:5" ht="23.25" customHeight="1" x14ac:dyDescent="0.2">
      <c r="A48" s="126" t="s">
        <v>15</v>
      </c>
      <c r="B48" s="126"/>
      <c r="C48" s="126"/>
      <c r="D48" s="77"/>
      <c r="E48" s="88"/>
    </row>
    <row r="49" spans="1:5" s="5" customFormat="1" ht="19.149999999999999" customHeight="1" x14ac:dyDescent="0.2">
      <c r="A49" s="24"/>
      <c r="B49" s="16"/>
      <c r="C49" s="16"/>
      <c r="D49" s="77"/>
      <c r="E49" s="105"/>
    </row>
    <row r="50" spans="1:5" s="5" customFormat="1" ht="16.149999999999999" customHeight="1" x14ac:dyDescent="0.2">
      <c r="A50" s="25"/>
      <c r="B50" s="26"/>
      <c r="C50" s="26"/>
      <c r="D50" s="106"/>
      <c r="E50" s="105"/>
    </row>
    <row r="51" spans="1:5" s="5" customFormat="1" ht="18" customHeight="1" x14ac:dyDescent="0.25">
      <c r="A51" s="123" t="s">
        <v>4</v>
      </c>
      <c r="B51" s="123"/>
      <c r="C51" s="16"/>
      <c r="D51" s="107"/>
      <c r="E51" s="105"/>
    </row>
    <row r="52" spans="1:5" s="5" customFormat="1" ht="18" customHeight="1" x14ac:dyDescent="0.25">
      <c r="A52" s="27"/>
      <c r="B52" s="16"/>
      <c r="C52" s="16"/>
      <c r="D52" s="107"/>
      <c r="E52" s="105"/>
    </row>
    <row r="53" spans="1:5" s="5" customFormat="1" ht="19.149999999999999" customHeight="1" x14ac:dyDescent="0.25">
      <c r="A53" s="113" t="s">
        <v>28</v>
      </c>
      <c r="B53" s="113"/>
      <c r="C53" s="29">
        <f>(C36*1.38/120)</f>
        <v>217.34999999999997</v>
      </c>
      <c r="D53" s="108"/>
      <c r="E53" s="105"/>
    </row>
    <row r="54" spans="1:5" s="5" customFormat="1" ht="10.5" customHeight="1" x14ac:dyDescent="0.25">
      <c r="A54" s="28"/>
      <c r="B54" s="16"/>
      <c r="C54" s="30"/>
      <c r="D54" s="108"/>
      <c r="E54" s="105"/>
    </row>
    <row r="55" spans="1:5" s="5" customFormat="1" ht="19.149999999999999" customHeight="1" x14ac:dyDescent="0.25">
      <c r="A55" s="114" t="s">
        <v>9</v>
      </c>
      <c r="B55" s="115"/>
      <c r="C55" s="31">
        <f>((A23+A29)/12)</f>
        <v>565</v>
      </c>
      <c r="D55" s="108"/>
      <c r="E55" s="105"/>
    </row>
    <row r="56" spans="1:5" s="5" customFormat="1" ht="19.149999999999999" customHeight="1" thickBot="1" x14ac:dyDescent="0.3">
      <c r="A56" s="120" t="s">
        <v>5</v>
      </c>
      <c r="B56" s="121"/>
      <c r="C56" s="32">
        <f>C38/120</f>
        <v>102.375</v>
      </c>
      <c r="D56" s="108"/>
      <c r="E56" s="105"/>
    </row>
    <row r="57" spans="1:5" s="5" customFormat="1" ht="19.149999999999999" customHeight="1" x14ac:dyDescent="0.25">
      <c r="A57" s="33" t="s">
        <v>39</v>
      </c>
      <c r="B57" s="34"/>
      <c r="C57" s="35">
        <f>(C55+C56)</f>
        <v>667.375</v>
      </c>
      <c r="D57" s="108"/>
      <c r="E57" s="105"/>
    </row>
    <row r="58" spans="1:5" s="5" customFormat="1" ht="9.75" customHeight="1" x14ac:dyDescent="0.25">
      <c r="A58" s="24"/>
      <c r="B58" s="16"/>
      <c r="C58" s="30"/>
      <c r="D58" s="108"/>
      <c r="E58" s="105"/>
    </row>
    <row r="59" spans="1:5" s="5" customFormat="1" ht="19.149999999999999" customHeight="1" x14ac:dyDescent="0.25">
      <c r="A59" s="118" t="s">
        <v>42</v>
      </c>
      <c r="B59" s="118"/>
      <c r="C59" s="36">
        <f>(C57-C53)</f>
        <v>450.02500000000003</v>
      </c>
      <c r="D59" s="108"/>
      <c r="E59" s="105"/>
    </row>
    <row r="60" spans="1:5" s="5" customFormat="1" ht="9.75" customHeight="1" x14ac:dyDescent="0.25">
      <c r="A60" s="28"/>
      <c r="B60" s="16"/>
      <c r="C60" s="30"/>
      <c r="D60" s="108"/>
      <c r="E60" s="105"/>
    </row>
    <row r="61" spans="1:5" s="5" customFormat="1" ht="16.899999999999999" customHeight="1" x14ac:dyDescent="0.25">
      <c r="A61" s="37" t="s">
        <v>40</v>
      </c>
      <c r="B61" s="38"/>
      <c r="C61" s="39">
        <f>C59*120</f>
        <v>54003.000000000007</v>
      </c>
      <c r="D61" s="108"/>
      <c r="E61" s="105"/>
    </row>
    <row r="62" spans="1:5" s="5" customFormat="1" ht="16.899999999999999" customHeight="1" x14ac:dyDescent="0.25">
      <c r="A62" s="40"/>
      <c r="B62" s="34"/>
      <c r="C62" s="41"/>
      <c r="D62" s="109"/>
      <c r="E62" s="105"/>
    </row>
    <row r="63" spans="1:5" customFormat="1" ht="16.899999999999999" customHeight="1" x14ac:dyDescent="0.25">
      <c r="A63" s="42"/>
      <c r="B63" s="42"/>
      <c r="C63" s="42"/>
      <c r="D63" s="80"/>
      <c r="E63" s="79"/>
    </row>
    <row r="64" spans="1:5" s="5" customFormat="1" ht="16.899999999999999" customHeight="1" x14ac:dyDescent="0.25">
      <c r="A64" s="122" t="s">
        <v>16</v>
      </c>
      <c r="B64" s="122"/>
      <c r="C64" s="122"/>
      <c r="D64" s="78"/>
      <c r="E64" s="105"/>
    </row>
    <row r="65" spans="1:5" s="5" customFormat="1" ht="16.899999999999999" customHeight="1" x14ac:dyDescent="0.2">
      <c r="A65" s="43"/>
      <c r="B65" s="43"/>
      <c r="C65" s="43"/>
      <c r="D65" s="81"/>
      <c r="E65" s="105"/>
    </row>
    <row r="66" spans="1:5" s="5" customFormat="1" ht="16.899999999999999" customHeight="1" x14ac:dyDescent="0.25">
      <c r="A66" s="123" t="s">
        <v>6</v>
      </c>
      <c r="B66" s="123"/>
      <c r="C66" s="123"/>
      <c r="D66" s="108"/>
      <c r="E66" s="105"/>
    </row>
    <row r="67" spans="1:5" s="5" customFormat="1" ht="16.899999999999999" customHeight="1" x14ac:dyDescent="0.25">
      <c r="A67" s="27"/>
      <c r="B67" s="43"/>
      <c r="C67" s="43"/>
      <c r="D67" s="108"/>
      <c r="E67" s="105"/>
    </row>
    <row r="68" spans="1:5" ht="16.899999999999999" customHeight="1" x14ac:dyDescent="0.25">
      <c r="A68" s="113" t="s">
        <v>29</v>
      </c>
      <c r="B68" s="113"/>
      <c r="C68" s="44">
        <f>(C36*1.38/120)</f>
        <v>217.34999999999997</v>
      </c>
      <c r="D68" s="107"/>
      <c r="E68" s="88"/>
    </row>
    <row r="69" spans="1:5" s="5" customFormat="1" ht="9.75" customHeight="1" x14ac:dyDescent="0.25">
      <c r="A69" s="24"/>
      <c r="B69" s="16"/>
      <c r="C69" s="30"/>
      <c r="D69" s="108"/>
      <c r="E69" s="105"/>
    </row>
    <row r="70" spans="1:5" s="5" customFormat="1" ht="16.899999999999999" customHeight="1" x14ac:dyDescent="0.25">
      <c r="A70" s="114" t="s">
        <v>9</v>
      </c>
      <c r="B70" s="115"/>
      <c r="C70" s="45">
        <f>((B29+ B23)*0.88/120)</f>
        <v>994.4</v>
      </c>
      <c r="D70" s="108"/>
      <c r="E70" s="105"/>
    </row>
    <row r="71" spans="1:5" s="5" customFormat="1" ht="16.899999999999999" customHeight="1" thickBot="1" x14ac:dyDescent="0.3">
      <c r="A71" s="120" t="s">
        <v>5</v>
      </c>
      <c r="B71" s="121"/>
      <c r="C71" s="32">
        <f>C56</f>
        <v>102.375</v>
      </c>
      <c r="D71" s="108"/>
      <c r="E71" s="105"/>
    </row>
    <row r="72" spans="1:5" s="5" customFormat="1" ht="16.899999999999999" customHeight="1" x14ac:dyDescent="0.25">
      <c r="A72" s="116" t="s">
        <v>39</v>
      </c>
      <c r="B72" s="117"/>
      <c r="C72" s="35">
        <f>(C71+C70)</f>
        <v>1096.7750000000001</v>
      </c>
      <c r="D72" s="108"/>
      <c r="E72" s="105"/>
    </row>
    <row r="73" spans="1:5" s="5" customFormat="1" ht="10.5" customHeight="1" x14ac:dyDescent="0.25">
      <c r="A73" s="24"/>
      <c r="B73" s="75"/>
      <c r="C73" s="30"/>
      <c r="D73" s="108"/>
      <c r="E73" s="105"/>
    </row>
    <row r="74" spans="1:5" ht="18.75" customHeight="1" x14ac:dyDescent="0.25">
      <c r="A74" s="118" t="s">
        <v>10</v>
      </c>
      <c r="B74" s="118"/>
      <c r="C74" s="36">
        <f>(C72-C68)</f>
        <v>879.42500000000018</v>
      </c>
      <c r="D74" s="107"/>
      <c r="E74" s="88"/>
    </row>
    <row r="75" spans="1:5" ht="9.75" customHeight="1" x14ac:dyDescent="0.25">
      <c r="A75" s="28"/>
      <c r="B75" s="15"/>
      <c r="C75" s="15"/>
      <c r="D75" s="107"/>
      <c r="E75" s="88"/>
    </row>
    <row r="76" spans="1:5" ht="16.899999999999999" customHeight="1" x14ac:dyDescent="0.25">
      <c r="A76" s="119" t="s">
        <v>41</v>
      </c>
      <c r="B76" s="119"/>
      <c r="C76" s="39">
        <f>(C74*120)</f>
        <v>105531.00000000003</v>
      </c>
      <c r="D76" s="107"/>
      <c r="E76" s="88"/>
    </row>
    <row r="77" spans="1:5" ht="16.899999999999999" customHeight="1" x14ac:dyDescent="0.25">
      <c r="A77" s="46"/>
      <c r="B77" s="47"/>
      <c r="C77" s="47"/>
      <c r="D77" s="110"/>
      <c r="E77" s="88"/>
    </row>
    <row r="78" spans="1:5" ht="23.25" customHeight="1" thickBot="1" x14ac:dyDescent="0.25">
      <c r="A78" s="48"/>
      <c r="B78" s="48"/>
      <c r="C78" s="48"/>
      <c r="D78" s="111"/>
      <c r="E78" s="112"/>
    </row>
  </sheetData>
  <mergeCells count="25">
    <mergeCell ref="A6:B6"/>
    <mergeCell ref="A9:B9"/>
    <mergeCell ref="A15:C15"/>
    <mergeCell ref="A14:C14"/>
    <mergeCell ref="A51:B51"/>
    <mergeCell ref="A48:C48"/>
    <mergeCell ref="A45:B45"/>
    <mergeCell ref="A42:B42"/>
    <mergeCell ref="A16:C16"/>
    <mergeCell ref="A40:B40"/>
    <mergeCell ref="A38:B38"/>
    <mergeCell ref="A34:B34"/>
    <mergeCell ref="A18:B18"/>
    <mergeCell ref="A53:B53"/>
    <mergeCell ref="A55:B55"/>
    <mergeCell ref="A72:B72"/>
    <mergeCell ref="A74:B74"/>
    <mergeCell ref="A76:B76"/>
    <mergeCell ref="A56:B56"/>
    <mergeCell ref="A59:B59"/>
    <mergeCell ref="A64:C64"/>
    <mergeCell ref="A66:C66"/>
    <mergeCell ref="A68:B68"/>
    <mergeCell ref="A70:B70"/>
    <mergeCell ref="A71:B71"/>
  </mergeCells>
  <pageMargins left="0.7" right="0.7" top="0.75" bottom="0.75" header="0.3" footer="0.3"/>
  <pageSetup paperSize="9" scale="71" orientation="portrait" useFirstPageNumber="1" verticalDpi="300" r:id="rId1"/>
  <headerFooter alignWithMargins="0">
    <oddHeader>&amp;C&amp;A</oddHeader>
    <oddFooter>&amp;CPagina &amp;P</oddFooter>
  </headerFooter>
  <colBreaks count="1" manualBreakCount="1">
    <brk id="6" max="77" man="1"/>
  </colBreaks>
  <drawing r:id="rId2"/>
  <webPublishItems count="1">
    <webPublishItem id="22503" divId="SIMULATORE DANIELE_22503" sourceType="sheet" destinationFile="C:\Users\PCLAV\Desktop\SIMULATORE DANIELE.htm" autoRepublish="1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SIMULATORE (PRIVATI)</vt:lpstr>
      <vt:lpstr>'SIMULATORE (PRIVATI)'!Area_stampa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</dc:creator>
  <cp:lastModifiedBy>PCLAV</cp:lastModifiedBy>
  <cp:lastPrinted>2018-05-02T14:57:09Z</cp:lastPrinted>
  <dcterms:created xsi:type="dcterms:W3CDTF">2016-11-15T15:34:06Z</dcterms:created>
  <dcterms:modified xsi:type="dcterms:W3CDTF">2019-07-17T17:04:07Z</dcterms:modified>
</cp:coreProperties>
</file>